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19875" windowHeight="7725"/>
  </bookViews>
  <sheets>
    <sheet name="LMDجديد" sheetId="1" r:id="rId1"/>
  </sheets>
  <calcPr calcId="145621"/>
</workbook>
</file>

<file path=xl/calcChain.xml><?xml version="1.0" encoding="utf-8"?>
<calcChain xmlns="http://schemas.openxmlformats.org/spreadsheetml/2006/main">
  <c r="O14" i="1" l="1"/>
  <c r="N14" i="1"/>
  <c r="E14" i="1"/>
  <c r="D14" i="1"/>
  <c r="V13" i="1"/>
  <c r="I13" i="1"/>
  <c r="J13" i="1" s="1"/>
  <c r="H13" i="1"/>
  <c r="G13" i="1"/>
  <c r="Y12" i="1"/>
  <c r="V12" i="1"/>
  <c r="R12" i="1"/>
  <c r="Q12" i="1"/>
  <c r="S12" i="1" s="1"/>
  <c r="H12" i="1"/>
  <c r="G12" i="1"/>
  <c r="Y11" i="1"/>
  <c r="V11" i="1"/>
  <c r="R11" i="1"/>
  <c r="Q11" i="1"/>
  <c r="H11" i="1"/>
  <c r="G11" i="1"/>
  <c r="I11" i="1" s="1"/>
  <c r="Y10" i="1"/>
  <c r="V10" i="1"/>
  <c r="R10" i="1"/>
  <c r="Q10" i="1"/>
  <c r="S10" i="1" s="1"/>
  <c r="H10" i="1"/>
  <c r="G10" i="1"/>
  <c r="Y9" i="1"/>
  <c r="V9" i="1"/>
  <c r="R9" i="1"/>
  <c r="Q9" i="1"/>
  <c r="H9" i="1"/>
  <c r="G9" i="1"/>
  <c r="Y8" i="1"/>
  <c r="V8" i="1"/>
  <c r="R8" i="1"/>
  <c r="Q8" i="1"/>
  <c r="H8" i="1"/>
  <c r="G8" i="1"/>
  <c r="I8" i="1" s="1"/>
  <c r="Y7" i="1"/>
  <c r="V7" i="1"/>
  <c r="R7" i="1"/>
  <c r="Q7" i="1"/>
  <c r="S7" i="1" s="1"/>
  <c r="H7" i="1"/>
  <c r="G7" i="1"/>
  <c r="Y6" i="1"/>
  <c r="V6" i="1"/>
  <c r="R6" i="1"/>
  <c r="Q6" i="1"/>
  <c r="H6" i="1"/>
  <c r="G6" i="1"/>
  <c r="Y5" i="1"/>
  <c r="V5" i="1"/>
  <c r="R5" i="1"/>
  <c r="Q5" i="1"/>
  <c r="H5" i="1"/>
  <c r="G5" i="1"/>
  <c r="Y4" i="1"/>
  <c r="V4" i="1"/>
  <c r="R4" i="1"/>
  <c r="Q4" i="1"/>
  <c r="H4" i="1"/>
  <c r="G4" i="1"/>
  <c r="G14" i="1" s="1"/>
  <c r="D16" i="1" s="1"/>
  <c r="Q14" i="1" l="1"/>
  <c r="Q16" i="1" s="1"/>
  <c r="I17" i="1" s="1"/>
  <c r="Z11" i="1"/>
  <c r="Z20" i="1" s="1"/>
  <c r="T10" i="1"/>
  <c r="J11" i="1"/>
  <c r="W12" i="1"/>
  <c r="W20" i="1" s="1"/>
  <c r="Z12" i="1"/>
  <c r="Z21" i="1" s="1"/>
  <c r="T12" i="1"/>
  <c r="Z9" i="1"/>
  <c r="Z19" i="1" s="1"/>
  <c r="T7" i="1"/>
  <c r="J8" i="1"/>
  <c r="W10" i="1"/>
  <c r="W19" i="1" s="1"/>
  <c r="W13" i="1"/>
  <c r="W21" i="1" s="1"/>
  <c r="I4" i="1"/>
  <c r="S4" i="1"/>
  <c r="S14" i="1" l="1"/>
  <c r="T4" i="1"/>
  <c r="Z6" i="1"/>
  <c r="Z18" i="1" s="1"/>
  <c r="Z23" i="1" s="1"/>
  <c r="Q18" i="1" s="1"/>
  <c r="J4" i="1"/>
  <c r="W7" i="1"/>
  <c r="W18" i="1" s="1"/>
  <c r="W23" i="1" s="1"/>
  <c r="D18" i="1" s="1"/>
  <c r="K18" i="1" l="1"/>
</calcChain>
</file>

<file path=xl/sharedStrings.xml><?xml version="1.0" encoding="utf-8"?>
<sst xmlns="http://schemas.openxmlformats.org/spreadsheetml/2006/main" count="94" uniqueCount="73">
  <si>
    <t>السداسي الأول</t>
  </si>
  <si>
    <t>السداسي الثاني</t>
  </si>
  <si>
    <t>أرصدة السداسي الأول</t>
  </si>
  <si>
    <t>أرصدة السداسي الثاني</t>
  </si>
  <si>
    <t>الوحدة</t>
  </si>
  <si>
    <t>المواد</t>
  </si>
  <si>
    <t>الرصيد</t>
  </si>
  <si>
    <t>المعامل</t>
  </si>
  <si>
    <t>معدل المقياس</t>
  </si>
  <si>
    <t>المجموع</t>
  </si>
  <si>
    <t>ارصدة المقاييس</t>
  </si>
  <si>
    <t>معدل الوحدة</t>
  </si>
  <si>
    <t>ارصدة الوحدات</t>
  </si>
  <si>
    <t>الرمز</t>
  </si>
  <si>
    <t>العنوان</t>
  </si>
  <si>
    <t>أساسية</t>
  </si>
  <si>
    <t>أس 111</t>
  </si>
  <si>
    <t>Int Eco</t>
  </si>
  <si>
    <t>أس 211</t>
  </si>
  <si>
    <t xml:space="preserve">Int Gest  </t>
  </si>
  <si>
    <t>أس 112</t>
  </si>
  <si>
    <t>Micro</t>
  </si>
  <si>
    <t>أس 212</t>
  </si>
  <si>
    <t>أس 113</t>
  </si>
  <si>
    <t>Compta1</t>
  </si>
  <si>
    <t>أس 213</t>
  </si>
  <si>
    <t>Copmta2</t>
  </si>
  <si>
    <t>أس 114</t>
  </si>
  <si>
    <t>HPE</t>
  </si>
  <si>
    <t>منهجية</t>
  </si>
  <si>
    <t>م 211</t>
  </si>
  <si>
    <t>Stat2</t>
  </si>
  <si>
    <t>م 111</t>
  </si>
  <si>
    <t>Stat1</t>
  </si>
  <si>
    <t>م 212</t>
  </si>
  <si>
    <t>maths2</t>
  </si>
  <si>
    <t>م 112</t>
  </si>
  <si>
    <t>Maths1</t>
  </si>
  <si>
    <t>م 213</t>
  </si>
  <si>
    <t>Inf</t>
  </si>
  <si>
    <t>م 113</t>
  </si>
  <si>
    <t>Methodo</t>
  </si>
  <si>
    <t>أستكشافية</t>
  </si>
  <si>
    <t>إس 211</t>
  </si>
  <si>
    <t>Droit Cl</t>
  </si>
  <si>
    <t>إس 111</t>
  </si>
  <si>
    <t>Socio</t>
  </si>
  <si>
    <t>إس 212</t>
  </si>
  <si>
    <t>Socio Org</t>
  </si>
  <si>
    <t>إس 112</t>
  </si>
  <si>
    <t>Droit</t>
  </si>
  <si>
    <t>أفقية</t>
  </si>
  <si>
    <t>أف 211</t>
  </si>
  <si>
    <t>Fr</t>
  </si>
  <si>
    <t>أف 111</t>
  </si>
  <si>
    <t>مجموع السداسي الأول</t>
  </si>
  <si>
    <t>مجموع السداسي الثاني</t>
  </si>
  <si>
    <t>معدل 
السداسي 1</t>
  </si>
  <si>
    <t>المعدل السنوي</t>
  </si>
  <si>
    <t>معدل 
السداسي 2</t>
  </si>
  <si>
    <t>مجموع ديون S1</t>
  </si>
  <si>
    <t>مجموع ديون (س1+س2)</t>
  </si>
  <si>
    <t>مجموع ديون S2</t>
  </si>
  <si>
    <t>مج وح 1</t>
  </si>
  <si>
    <t>مج وح 2</t>
  </si>
  <si>
    <t>الرقم</t>
  </si>
  <si>
    <t>اللقب و الاسم:</t>
  </si>
  <si>
    <t>التخصص:</t>
  </si>
  <si>
    <t>2014-2015</t>
  </si>
  <si>
    <t>مج وح 3</t>
  </si>
  <si>
    <t>مج وح 4</t>
  </si>
  <si>
    <t>مجموع ديون س 1</t>
  </si>
  <si>
    <t>مجموع ديون س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</si>
</sst>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0" xfId="0" applyFont="1" applyFill="1"/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8" xfId="0" applyFont="1" applyFill="1" applyBorder="1"/>
    <xf numFmtId="0" fontId="4" fillId="2" borderId="18" xfId="0" applyFont="1" applyFill="1" applyBorder="1" applyAlignment="1">
      <alignment horizontal="center" vertical="center"/>
    </xf>
    <xf numFmtId="2" fontId="4" fillId="2" borderId="18" xfId="0" quotePrefix="1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>
      <alignment horizontal="center"/>
    </xf>
    <xf numFmtId="2" fontId="4" fillId="2" borderId="1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2" fontId="4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 vertical="center"/>
    </xf>
    <xf numFmtId="0" fontId="4" fillId="2" borderId="23" xfId="0" applyFont="1" applyFill="1" applyBorder="1"/>
    <xf numFmtId="0" fontId="4" fillId="2" borderId="23" xfId="0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vertical="center"/>
    </xf>
    <xf numFmtId="2" fontId="4" fillId="2" borderId="23" xfId="0" applyNumberFormat="1" applyFont="1" applyFill="1" applyBorder="1" applyAlignment="1">
      <alignment horizontal="center" vertical="center"/>
    </xf>
    <xf numFmtId="2" fontId="4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2" fontId="4" fillId="2" borderId="23" xfId="0" applyNumberFormat="1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2" fontId="4" fillId="4" borderId="0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23" xfId="0" applyFont="1" applyFill="1" applyBorder="1"/>
    <xf numFmtId="0" fontId="4" fillId="6" borderId="1" xfId="0" applyFont="1" applyFill="1" applyBorder="1"/>
    <xf numFmtId="0" fontId="3" fillId="6" borderId="39" xfId="0" applyFont="1" applyFill="1" applyBorder="1" applyProtection="1">
      <protection locked="0"/>
    </xf>
    <xf numFmtId="0" fontId="3" fillId="4" borderId="0" xfId="0" applyFont="1" applyFill="1" applyBorder="1" applyAlignment="1" applyProtection="1">
      <protection locked="0"/>
    </xf>
    <xf numFmtId="0" fontId="3" fillId="7" borderId="1" xfId="0" applyFont="1" applyFill="1" applyBorder="1" applyAlignment="1" applyProtection="1">
      <alignment horizontal="center"/>
    </xf>
    <xf numFmtId="0" fontId="3" fillId="7" borderId="2" xfId="0" applyFont="1" applyFill="1" applyBorder="1" applyAlignment="1" applyProtection="1">
      <alignment horizontal="center"/>
    </xf>
    <xf numFmtId="0" fontId="3" fillId="7" borderId="3" xfId="0" applyFont="1" applyFill="1" applyBorder="1" applyAlignment="1" applyProtection="1">
      <alignment horizontal="center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4" fillId="7" borderId="2" xfId="0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3" fillId="8" borderId="1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4" fillId="8" borderId="1" xfId="0" applyFont="1" applyFill="1" applyBorder="1" applyAlignment="1" applyProtection="1">
      <alignment horizontal="center"/>
      <protection locked="0"/>
    </xf>
    <xf numFmtId="0" fontId="4" fillId="8" borderId="2" xfId="0" applyFont="1" applyFill="1" applyBorder="1" applyAlignment="1" applyProtection="1">
      <alignment horizontal="center"/>
      <protection locked="0"/>
    </xf>
    <xf numFmtId="0" fontId="4" fillId="8" borderId="3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rightToLeft="1" tabSelected="1" topLeftCell="E1" zoomScaleNormal="100" workbookViewId="0">
      <selection activeCell="P6" sqref="P6"/>
    </sheetView>
  </sheetViews>
  <sheetFormatPr baseColWidth="10" defaultRowHeight="15.75" x14ac:dyDescent="0.25"/>
  <cols>
    <col min="1" max="1" width="9.140625" style="7" customWidth="1"/>
    <col min="2" max="2" width="11.42578125" style="7"/>
    <col min="3" max="3" width="11.42578125" style="7" customWidth="1"/>
    <col min="4" max="4" width="6.85546875" style="111" customWidth="1"/>
    <col min="5" max="5" width="6.42578125" style="111" customWidth="1"/>
    <col min="6" max="7" width="7.5703125" style="111" customWidth="1"/>
    <col min="8" max="8" width="8.5703125" style="111" customWidth="1"/>
    <col min="9" max="10" width="7.7109375" style="7" customWidth="1"/>
    <col min="11" max="11" width="9.28515625" style="7" customWidth="1"/>
    <col min="12" max="13" width="11.42578125" style="7"/>
    <col min="14" max="14" width="6.140625" style="108" customWidth="1"/>
    <col min="15" max="15" width="6.7109375" style="108" customWidth="1"/>
    <col min="16" max="18" width="7.5703125" style="111" customWidth="1"/>
    <col min="19" max="19" width="8.85546875" style="111" customWidth="1"/>
    <col min="20" max="20" width="6.5703125" style="108" customWidth="1"/>
    <col min="21" max="21" width="11.42578125" style="7"/>
    <col min="22" max="22" width="8.28515625" style="7" customWidth="1"/>
    <col min="23" max="23" width="7.140625" style="7" customWidth="1"/>
    <col min="24" max="24" width="11.42578125" style="7"/>
    <col min="25" max="25" width="10.140625" style="108" customWidth="1"/>
    <col min="26" max="16384" width="11.42578125" style="7"/>
  </cols>
  <sheetData>
    <row r="1" spans="1:26" ht="31.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 t="s">
        <v>1</v>
      </c>
      <c r="L1" s="5"/>
      <c r="M1" s="5"/>
      <c r="N1" s="5"/>
      <c r="O1" s="5"/>
      <c r="P1" s="5"/>
      <c r="Q1" s="5"/>
      <c r="R1" s="5"/>
      <c r="S1" s="5"/>
      <c r="T1" s="6"/>
      <c r="V1" s="8" t="s">
        <v>2</v>
      </c>
      <c r="W1" s="9"/>
      <c r="Y1" s="10" t="s">
        <v>3</v>
      </c>
      <c r="Z1" s="11"/>
    </row>
    <row r="2" spans="1:26" x14ac:dyDescent="0.25">
      <c r="A2" s="12" t="s">
        <v>4</v>
      </c>
      <c r="B2" s="13" t="s">
        <v>5</v>
      </c>
      <c r="C2" s="14"/>
      <c r="D2" s="15" t="s">
        <v>6</v>
      </c>
      <c r="E2" s="16" t="s">
        <v>7</v>
      </c>
      <c r="F2" s="17" t="s">
        <v>8</v>
      </c>
      <c r="G2" s="18" t="s">
        <v>9</v>
      </c>
      <c r="H2" s="19" t="s">
        <v>10</v>
      </c>
      <c r="I2" s="17" t="s">
        <v>11</v>
      </c>
      <c r="J2" s="19" t="s">
        <v>12</v>
      </c>
      <c r="K2" s="20" t="s">
        <v>4</v>
      </c>
      <c r="L2" s="21" t="s">
        <v>5</v>
      </c>
      <c r="M2" s="22"/>
      <c r="N2" s="23" t="s">
        <v>6</v>
      </c>
      <c r="O2" s="24" t="s">
        <v>7</v>
      </c>
      <c r="P2" s="25" t="s">
        <v>8</v>
      </c>
      <c r="Q2" s="23" t="s">
        <v>9</v>
      </c>
      <c r="R2" s="26" t="s">
        <v>10</v>
      </c>
      <c r="S2" s="25" t="s">
        <v>11</v>
      </c>
      <c r="T2" s="26" t="s">
        <v>12</v>
      </c>
      <c r="V2" s="27"/>
      <c r="W2" s="9"/>
      <c r="Y2" s="28"/>
      <c r="Z2" s="11"/>
    </row>
    <row r="3" spans="1:26" ht="16.5" thickBot="1" x14ac:dyDescent="0.3">
      <c r="A3" s="29"/>
      <c r="B3" s="30" t="s">
        <v>13</v>
      </c>
      <c r="C3" s="31" t="s">
        <v>14</v>
      </c>
      <c r="D3" s="32"/>
      <c r="E3" s="33"/>
      <c r="F3" s="34"/>
      <c r="G3" s="35"/>
      <c r="H3" s="36"/>
      <c r="I3" s="34"/>
      <c r="J3" s="36"/>
      <c r="K3" s="37"/>
      <c r="L3" s="38" t="s">
        <v>13</v>
      </c>
      <c r="M3" s="39" t="s">
        <v>14</v>
      </c>
      <c r="N3" s="40"/>
      <c r="O3" s="41"/>
      <c r="P3" s="42"/>
      <c r="Q3" s="40"/>
      <c r="R3" s="43"/>
      <c r="S3" s="42"/>
      <c r="T3" s="43"/>
      <c r="V3" s="44"/>
      <c r="W3" s="9"/>
      <c r="Y3" s="45"/>
      <c r="Z3" s="11"/>
    </row>
    <row r="4" spans="1:26" ht="17.25" thickTop="1" thickBot="1" x14ac:dyDescent="0.3">
      <c r="A4" s="46" t="s">
        <v>15</v>
      </c>
      <c r="B4" s="47" t="s">
        <v>16</v>
      </c>
      <c r="C4" s="47" t="s">
        <v>17</v>
      </c>
      <c r="D4" s="48">
        <v>5</v>
      </c>
      <c r="E4" s="48">
        <v>2</v>
      </c>
      <c r="F4" s="49"/>
      <c r="G4" s="48">
        <f t="shared" ref="G4:G13" si="0">F4*E4</f>
        <v>0</v>
      </c>
      <c r="H4" s="50">
        <f>IF($F$4&gt;=10,$D$4,0)</f>
        <v>0</v>
      </c>
      <c r="I4" s="51">
        <f>(G4+G5+G6+G7)/(E4+E5+E6+E7)</f>
        <v>0</v>
      </c>
      <c r="J4" s="52">
        <f>IF($I$4&gt;=10,($D$4+$D$5+$D$6+$D$7),0)</f>
        <v>0</v>
      </c>
      <c r="K4" s="53" t="s">
        <v>15</v>
      </c>
      <c r="L4" s="54" t="s">
        <v>18</v>
      </c>
      <c r="M4" s="54" t="s">
        <v>19</v>
      </c>
      <c r="N4" s="55">
        <v>6</v>
      </c>
      <c r="O4" s="55">
        <v>2</v>
      </c>
      <c r="P4" s="56"/>
      <c r="Q4" s="57">
        <f>P4*O4</f>
        <v>0</v>
      </c>
      <c r="R4" s="58">
        <f>IF($P$4&gt;=10,$N$4,0)</f>
        <v>0</v>
      </c>
      <c r="S4" s="59">
        <f>(Q4+Q5+Q6)/(O4+O5+O6)</f>
        <v>0</v>
      </c>
      <c r="T4" s="53">
        <f>IF($S$4&gt;=10,($N$4+$N$5+$N$6),0)</f>
        <v>0</v>
      </c>
      <c r="V4" s="60">
        <f>IF($F$4&gt;=10,$D$4,0)</f>
        <v>0</v>
      </c>
      <c r="W4" s="61"/>
      <c r="Y4" s="62">
        <f>IF($P$4&gt;=10,$N$4,0)</f>
        <v>0</v>
      </c>
      <c r="Z4" s="63"/>
    </row>
    <row r="5" spans="1:26" ht="17.25" thickTop="1" thickBot="1" x14ac:dyDescent="0.3">
      <c r="A5" s="64"/>
      <c r="B5" s="65" t="s">
        <v>20</v>
      </c>
      <c r="C5" s="65" t="s">
        <v>21</v>
      </c>
      <c r="D5" s="66">
        <v>5</v>
      </c>
      <c r="E5" s="66">
        <v>2</v>
      </c>
      <c r="F5" s="67"/>
      <c r="G5" s="66">
        <f t="shared" si="0"/>
        <v>0</v>
      </c>
      <c r="H5" s="60">
        <f>IF($F$5&gt;=10,$D$5,0)</f>
        <v>0</v>
      </c>
      <c r="I5" s="51"/>
      <c r="J5" s="52"/>
      <c r="K5" s="68"/>
      <c r="L5" s="69" t="s">
        <v>22</v>
      </c>
      <c r="M5" s="69" t="s">
        <v>21</v>
      </c>
      <c r="N5" s="70">
        <v>6</v>
      </c>
      <c r="O5" s="70">
        <v>2</v>
      </c>
      <c r="P5" s="56"/>
      <c r="Q5" s="71">
        <f t="shared" ref="Q5:Q11" si="1">P5*O5</f>
        <v>0</v>
      </c>
      <c r="R5" s="62">
        <f>IF($P$5&gt;=10,$N$5,0)</f>
        <v>0</v>
      </c>
      <c r="S5" s="59"/>
      <c r="T5" s="68"/>
      <c r="V5" s="60">
        <f>IF($F$5&gt;=10,$D$5,0)</f>
        <v>0</v>
      </c>
      <c r="W5" s="61"/>
      <c r="Y5" s="62">
        <f>IF($P$5&gt;=10,$N$5,0)</f>
        <v>0</v>
      </c>
      <c r="Z5" s="63"/>
    </row>
    <row r="6" spans="1:26" ht="17.25" thickTop="1" thickBot="1" x14ac:dyDescent="0.3">
      <c r="A6" s="64"/>
      <c r="B6" s="65" t="s">
        <v>23</v>
      </c>
      <c r="C6" s="65" t="s">
        <v>24</v>
      </c>
      <c r="D6" s="66">
        <v>4</v>
      </c>
      <c r="E6" s="66">
        <v>2</v>
      </c>
      <c r="F6" s="67"/>
      <c r="G6" s="66">
        <f t="shared" si="0"/>
        <v>0</v>
      </c>
      <c r="H6" s="60">
        <f>IF($F$6&gt;=10,$D$6,0)</f>
        <v>0</v>
      </c>
      <c r="I6" s="51"/>
      <c r="J6" s="52"/>
      <c r="K6" s="68"/>
      <c r="L6" s="69" t="s">
        <v>25</v>
      </c>
      <c r="M6" s="69" t="s">
        <v>26</v>
      </c>
      <c r="N6" s="70">
        <v>4</v>
      </c>
      <c r="O6" s="70">
        <v>2</v>
      </c>
      <c r="P6" s="56"/>
      <c r="Q6" s="71">
        <f t="shared" si="1"/>
        <v>0</v>
      </c>
      <c r="R6" s="62">
        <f>IF($P$6&gt;=10,$N$6,0)</f>
        <v>0</v>
      </c>
      <c r="S6" s="72"/>
      <c r="T6" s="68"/>
      <c r="V6" s="60">
        <f>IF($F$6&gt;=10,$D$6,0)</f>
        <v>0</v>
      </c>
      <c r="W6" s="61"/>
      <c r="Y6" s="62">
        <f>IF($P$6&gt;=10,$N$6,0)</f>
        <v>0</v>
      </c>
      <c r="Z6" s="63">
        <f>IF($S$4&gt;=10,($N$4+$N$5+$N$6),0)</f>
        <v>0</v>
      </c>
    </row>
    <row r="7" spans="1:26" ht="17.25" thickTop="1" thickBot="1" x14ac:dyDescent="0.3">
      <c r="A7" s="64"/>
      <c r="B7" s="65" t="s">
        <v>27</v>
      </c>
      <c r="C7" s="65" t="s">
        <v>28</v>
      </c>
      <c r="D7" s="66">
        <v>4</v>
      </c>
      <c r="E7" s="66">
        <v>2</v>
      </c>
      <c r="F7" s="67"/>
      <c r="G7" s="66">
        <f t="shared" si="0"/>
        <v>0</v>
      </c>
      <c r="H7" s="60">
        <f>IF($F$7&gt;=10,$D$7,0)</f>
        <v>0</v>
      </c>
      <c r="I7" s="73"/>
      <c r="J7" s="74"/>
      <c r="K7" s="68" t="s">
        <v>29</v>
      </c>
      <c r="L7" s="69" t="s">
        <v>30</v>
      </c>
      <c r="M7" s="69" t="s">
        <v>31</v>
      </c>
      <c r="N7" s="70">
        <v>4</v>
      </c>
      <c r="O7" s="70">
        <v>2</v>
      </c>
      <c r="P7" s="56"/>
      <c r="Q7" s="70">
        <f t="shared" si="1"/>
        <v>0</v>
      </c>
      <c r="R7" s="62">
        <f>IF($P$7&gt;=10,$N$7,0)</f>
        <v>0</v>
      </c>
      <c r="S7" s="75">
        <f>(Q7+Q8+Q9)/(O7+O8+O9)</f>
        <v>0</v>
      </c>
      <c r="T7" s="68">
        <f>IF($S$7&gt;=10,($N$7+$N$8+$N$9),0)</f>
        <v>0</v>
      </c>
      <c r="V7" s="60">
        <f>IF($F$7&gt;=10,$D$7,0)</f>
        <v>0</v>
      </c>
      <c r="W7" s="61">
        <f>IF($I$4&gt;=10,($D$4+$D$5+$D$6+$D$7),0)</f>
        <v>0</v>
      </c>
      <c r="Y7" s="62">
        <f>IF($P$7&gt;=10,$N$7,0)</f>
        <v>0</v>
      </c>
      <c r="Z7" s="63"/>
    </row>
    <row r="8" spans="1:26" ht="17.25" thickTop="1" thickBot="1" x14ac:dyDescent="0.3">
      <c r="A8" s="64" t="s">
        <v>29</v>
      </c>
      <c r="B8" s="65" t="s">
        <v>32</v>
      </c>
      <c r="C8" s="65" t="s">
        <v>33</v>
      </c>
      <c r="D8" s="66">
        <v>4</v>
      </c>
      <c r="E8" s="66">
        <v>2</v>
      </c>
      <c r="F8" s="67"/>
      <c r="G8" s="66">
        <f t="shared" si="0"/>
        <v>0</v>
      </c>
      <c r="H8" s="60">
        <f>IF($F$8&gt;=10,$D$8,0)</f>
        <v>0</v>
      </c>
      <c r="I8" s="76">
        <f>(G8+G9+G10)/(E8+E9+E10)</f>
        <v>0</v>
      </c>
      <c r="J8" s="77">
        <f>IF($I$8&gt;=10,($D$8+$D$9+$D$10),0)</f>
        <v>0</v>
      </c>
      <c r="K8" s="68"/>
      <c r="L8" s="69" t="s">
        <v>34</v>
      </c>
      <c r="M8" s="69" t="s">
        <v>35</v>
      </c>
      <c r="N8" s="70">
        <v>4</v>
      </c>
      <c r="O8" s="70">
        <v>2</v>
      </c>
      <c r="P8" s="56"/>
      <c r="Q8" s="70">
        <f t="shared" si="1"/>
        <v>0</v>
      </c>
      <c r="R8" s="62">
        <f>IF($P$8&gt;=10,$N$8,0)</f>
        <v>0</v>
      </c>
      <c r="S8" s="75"/>
      <c r="T8" s="68"/>
      <c r="V8" s="60">
        <f>IF($F$8&gt;=10,$D$8,0)</f>
        <v>0</v>
      </c>
      <c r="W8" s="61"/>
      <c r="Y8" s="62">
        <f>IF($P$8&gt;=10,$N$8,0)</f>
        <v>0</v>
      </c>
      <c r="Z8" s="63"/>
    </row>
    <row r="9" spans="1:26" ht="17.25" thickTop="1" thickBot="1" x14ac:dyDescent="0.3">
      <c r="A9" s="64"/>
      <c r="B9" s="65" t="s">
        <v>36</v>
      </c>
      <c r="C9" s="65" t="s">
        <v>37</v>
      </c>
      <c r="D9" s="66">
        <v>4</v>
      </c>
      <c r="E9" s="66">
        <v>2</v>
      </c>
      <c r="F9" s="67"/>
      <c r="G9" s="66">
        <f t="shared" si="0"/>
        <v>0</v>
      </c>
      <c r="H9" s="60">
        <f>IF($F$9&gt;=10,$D$9,0)</f>
        <v>0</v>
      </c>
      <c r="I9" s="51"/>
      <c r="J9" s="78"/>
      <c r="K9" s="68"/>
      <c r="L9" s="69" t="s">
        <v>38</v>
      </c>
      <c r="M9" s="69" t="s">
        <v>39</v>
      </c>
      <c r="N9" s="70">
        <v>3</v>
      </c>
      <c r="O9" s="70">
        <v>2</v>
      </c>
      <c r="P9" s="56"/>
      <c r="Q9" s="70">
        <f t="shared" si="1"/>
        <v>0</v>
      </c>
      <c r="R9" s="62">
        <f>IF($P$9&gt;=10,$N$9,0)</f>
        <v>0</v>
      </c>
      <c r="S9" s="79"/>
      <c r="T9" s="68"/>
      <c r="V9" s="60">
        <f>IF($F$9&gt;=10,$D$9,0)</f>
        <v>0</v>
      </c>
      <c r="W9" s="61"/>
      <c r="Y9" s="62">
        <f>IF($P$9&gt;=10,$N$9,0)</f>
        <v>0</v>
      </c>
      <c r="Z9" s="63">
        <f>IF($S$7&gt;=10,($N$7+$N$8+$N$9),0)</f>
        <v>0</v>
      </c>
    </row>
    <row r="10" spans="1:26" ht="17.25" thickTop="1" thickBot="1" x14ac:dyDescent="0.3">
      <c r="A10" s="64"/>
      <c r="B10" s="65" t="s">
        <v>40</v>
      </c>
      <c r="C10" s="65" t="s">
        <v>41</v>
      </c>
      <c r="D10" s="66">
        <v>1</v>
      </c>
      <c r="E10" s="66">
        <v>1</v>
      </c>
      <c r="F10" s="67"/>
      <c r="G10" s="66">
        <f t="shared" si="0"/>
        <v>0</v>
      </c>
      <c r="H10" s="60">
        <f>IF($F$10&gt;=10,$D$10,0)</f>
        <v>0</v>
      </c>
      <c r="I10" s="73"/>
      <c r="J10" s="80"/>
      <c r="K10" s="68" t="s">
        <v>42</v>
      </c>
      <c r="L10" s="69" t="s">
        <v>43</v>
      </c>
      <c r="M10" s="69" t="s">
        <v>44</v>
      </c>
      <c r="N10" s="70">
        <v>1</v>
      </c>
      <c r="O10" s="70">
        <v>1</v>
      </c>
      <c r="P10" s="56"/>
      <c r="Q10" s="70">
        <f t="shared" si="1"/>
        <v>0</v>
      </c>
      <c r="R10" s="62">
        <f>IF($P$10&gt;=10,$N$10,0)</f>
        <v>0</v>
      </c>
      <c r="S10" s="81">
        <f>(Q10+Q11)/(O10+O11)</f>
        <v>0</v>
      </c>
      <c r="T10" s="68">
        <f>IF($S$10&gt;=10,($N$10+$N$11),0)</f>
        <v>0</v>
      </c>
      <c r="V10" s="60">
        <f>IF($F$10&gt;=10,$D$10,0)</f>
        <v>0</v>
      </c>
      <c r="W10" s="61">
        <f>IF($I$8&gt;=10,($D$8+$D$9+$D$10),0)</f>
        <v>0</v>
      </c>
      <c r="Y10" s="62">
        <f>IF($P$10&gt;=10,$N$10,0)</f>
        <v>0</v>
      </c>
      <c r="Z10" s="63"/>
    </row>
    <row r="11" spans="1:26" ht="17.25" thickTop="1" thickBot="1" x14ac:dyDescent="0.3">
      <c r="A11" s="64" t="s">
        <v>42</v>
      </c>
      <c r="B11" s="65" t="s">
        <v>45</v>
      </c>
      <c r="C11" s="65" t="s">
        <v>46</v>
      </c>
      <c r="D11" s="66">
        <v>1</v>
      </c>
      <c r="E11" s="66">
        <v>1</v>
      </c>
      <c r="F11" s="67"/>
      <c r="G11" s="66">
        <f t="shared" si="0"/>
        <v>0</v>
      </c>
      <c r="H11" s="60">
        <f>IF($F$11&gt;=10,$D$11,0)</f>
        <v>0</v>
      </c>
      <c r="I11" s="76">
        <f>(G11+G12)/(E11+E12)</f>
        <v>0</v>
      </c>
      <c r="J11" s="82">
        <f>IF($I$11&gt;=10,($D$11+$D$12),0)</f>
        <v>0</v>
      </c>
      <c r="K11" s="68"/>
      <c r="L11" s="69" t="s">
        <v>47</v>
      </c>
      <c r="M11" s="69" t="s">
        <v>48</v>
      </c>
      <c r="N11" s="70">
        <v>1</v>
      </c>
      <c r="O11" s="70">
        <v>1</v>
      </c>
      <c r="P11" s="56"/>
      <c r="Q11" s="70">
        <f t="shared" si="1"/>
        <v>0</v>
      </c>
      <c r="R11" s="62">
        <f>IF($P$11&gt;=10,$N$11,0)</f>
        <v>0</v>
      </c>
      <c r="S11" s="79"/>
      <c r="T11" s="68"/>
      <c r="V11" s="60">
        <f>IF($F$11&gt;=10,$D$11,0)</f>
        <v>0</v>
      </c>
      <c r="W11" s="61"/>
      <c r="Y11" s="62">
        <f>IF($P$11&gt;=10,$N$11,0)</f>
        <v>0</v>
      </c>
      <c r="Z11" s="63">
        <f>IF($S$10&gt;=10,($N$10+$N$11),0)</f>
        <v>0</v>
      </c>
    </row>
    <row r="12" spans="1:26" ht="17.25" thickTop="1" thickBot="1" x14ac:dyDescent="0.3">
      <c r="A12" s="64"/>
      <c r="B12" s="65" t="s">
        <v>49</v>
      </c>
      <c r="C12" s="65" t="s">
        <v>50</v>
      </c>
      <c r="D12" s="66">
        <v>1</v>
      </c>
      <c r="E12" s="66">
        <v>1</v>
      </c>
      <c r="F12" s="67"/>
      <c r="G12" s="66">
        <f t="shared" si="0"/>
        <v>0</v>
      </c>
      <c r="H12" s="60">
        <f>IF($F$12&gt;=10,$D$12,0)</f>
        <v>0</v>
      </c>
      <c r="I12" s="51"/>
      <c r="J12" s="74"/>
      <c r="K12" s="68" t="s">
        <v>51</v>
      </c>
      <c r="L12" s="83" t="s">
        <v>52</v>
      </c>
      <c r="M12" s="68" t="s">
        <v>53</v>
      </c>
      <c r="N12" s="68">
        <v>1</v>
      </c>
      <c r="O12" s="84">
        <v>1</v>
      </c>
      <c r="P12" s="85"/>
      <c r="Q12" s="84">
        <f>P12*O12</f>
        <v>0</v>
      </c>
      <c r="R12" s="86">
        <f>IF($P$12&gt;=10,$N$12,0)</f>
        <v>0</v>
      </c>
      <c r="S12" s="81">
        <f>Q12/O12</f>
        <v>0</v>
      </c>
      <c r="T12" s="68">
        <f>IF($S$12&gt;=10,$N$12,0)</f>
        <v>0</v>
      </c>
      <c r="V12" s="60">
        <f>IF($F$12&gt;=10,$D$12,0)</f>
        <v>0</v>
      </c>
      <c r="W12" s="61">
        <f>IF($I$11&gt;=10,($D$11+$D$12),0)</f>
        <v>0</v>
      </c>
      <c r="Y12" s="86">
        <f>IF($P$12&gt;=10,$N$12,0)</f>
        <v>0</v>
      </c>
      <c r="Z12" s="87">
        <f>IF($S$12&gt;=10,$N$12,0)</f>
        <v>0</v>
      </c>
    </row>
    <row r="13" spans="1:26" ht="17.25" thickTop="1" thickBot="1" x14ac:dyDescent="0.3">
      <c r="A13" s="88" t="s">
        <v>51</v>
      </c>
      <c r="B13" s="65" t="s">
        <v>54</v>
      </c>
      <c r="C13" s="65" t="s">
        <v>53</v>
      </c>
      <c r="D13" s="66">
        <v>1</v>
      </c>
      <c r="E13" s="66">
        <v>1</v>
      </c>
      <c r="F13" s="67"/>
      <c r="G13" s="66">
        <f t="shared" si="0"/>
        <v>0</v>
      </c>
      <c r="H13" s="60">
        <f>IF($F$13&gt;=10,$D$13,0)</f>
        <v>0</v>
      </c>
      <c r="I13" s="89">
        <f>F13/E13</f>
        <v>0</v>
      </c>
      <c r="J13" s="61">
        <f>IF($I$13&gt;=10,$D$13,0)</f>
        <v>0</v>
      </c>
      <c r="K13" s="68"/>
      <c r="L13" s="83"/>
      <c r="M13" s="68"/>
      <c r="N13" s="68"/>
      <c r="O13" s="53"/>
      <c r="P13" s="90"/>
      <c r="Q13" s="53"/>
      <c r="R13" s="91"/>
      <c r="S13" s="79"/>
      <c r="T13" s="68"/>
      <c r="V13" s="60">
        <f>IF($F$13&gt;=10,$D$13,0)</f>
        <v>0</v>
      </c>
      <c r="W13" s="61">
        <f>IF($I$13&gt;=10,$D$13,0)</f>
        <v>0</v>
      </c>
      <c r="Y13" s="91"/>
      <c r="Z13" s="92"/>
    </row>
    <row r="14" spans="1:26" ht="16.5" thickTop="1" x14ac:dyDescent="0.25">
      <c r="A14" s="93" t="s">
        <v>55</v>
      </c>
      <c r="B14" s="94"/>
      <c r="C14" s="95"/>
      <c r="D14" s="66">
        <f>SUM(D4:D13)</f>
        <v>30</v>
      </c>
      <c r="E14" s="66">
        <f>SUM(E4:E13)</f>
        <v>16</v>
      </c>
      <c r="F14" s="96"/>
      <c r="G14" s="66">
        <f>SUM(G4:G13)</f>
        <v>0</v>
      </c>
      <c r="H14" s="66"/>
      <c r="I14" s="65"/>
      <c r="J14" s="97"/>
      <c r="K14" s="98" t="s">
        <v>56</v>
      </c>
      <c r="L14" s="99"/>
      <c r="M14" s="100"/>
      <c r="N14" s="62">
        <f>SUM(N4:N13)</f>
        <v>30</v>
      </c>
      <c r="O14" s="62">
        <f>SUM(O4:O13)</f>
        <v>15</v>
      </c>
      <c r="P14" s="101"/>
      <c r="Q14" s="70">
        <f>SUM(Q4:Q13)</f>
        <v>0</v>
      </c>
      <c r="R14" s="70"/>
      <c r="S14" s="70">
        <f>SUM(S4:S13)</f>
        <v>0</v>
      </c>
      <c r="T14" s="58"/>
      <c r="V14" s="102"/>
      <c r="W14" s="103"/>
      <c r="Y14" s="102"/>
    </row>
    <row r="15" spans="1:26" ht="16.5" thickBot="1" x14ac:dyDescent="0.3">
      <c r="A15" s="104"/>
      <c r="B15" s="104"/>
      <c r="C15" s="104"/>
      <c r="D15" s="105"/>
      <c r="E15" s="105"/>
      <c r="F15" s="105"/>
      <c r="G15" s="105"/>
      <c r="H15" s="105"/>
      <c r="I15" s="104"/>
      <c r="J15" s="104"/>
      <c r="K15" s="11"/>
      <c r="L15" s="11"/>
      <c r="M15" s="11"/>
      <c r="N15" s="106"/>
      <c r="O15" s="106"/>
      <c r="P15" s="107"/>
      <c r="Q15" s="107"/>
      <c r="R15" s="107"/>
      <c r="S15" s="107"/>
      <c r="T15" s="106"/>
    </row>
    <row r="16" spans="1:26" ht="48" thickBot="1" x14ac:dyDescent="0.3">
      <c r="C16" s="109" t="s">
        <v>57</v>
      </c>
      <c r="D16" s="110">
        <f>G14/E14</f>
        <v>0</v>
      </c>
      <c r="I16" s="112" t="s">
        <v>58</v>
      </c>
      <c r="J16" s="112"/>
      <c r="K16" s="112"/>
      <c r="M16" s="113"/>
      <c r="N16" s="114"/>
      <c r="P16" s="109" t="s">
        <v>59</v>
      </c>
      <c r="Q16" s="115">
        <f>$Q$14/$O$14</f>
        <v>0</v>
      </c>
    </row>
    <row r="17" spans="1:26" ht="16.5" thickBot="1" x14ac:dyDescent="0.3">
      <c r="I17" s="116">
        <f>($D$16+$Q$16)/2</f>
        <v>0</v>
      </c>
      <c r="J17" s="116"/>
      <c r="K17" s="116"/>
      <c r="M17" s="117"/>
      <c r="N17" s="118"/>
    </row>
    <row r="18" spans="1:26" ht="28.5" customHeight="1" thickTop="1" thickBot="1" x14ac:dyDescent="0.3">
      <c r="C18" s="119" t="s">
        <v>60</v>
      </c>
      <c r="D18" s="66">
        <f>IF($D$16&gt;=10,30,$W$23)</f>
        <v>0</v>
      </c>
      <c r="I18" s="120" t="s">
        <v>61</v>
      </c>
      <c r="J18" s="121"/>
      <c r="K18" s="122">
        <f>IF($I$17&gt;=10,60,$D$18+$Q$18)</f>
        <v>0</v>
      </c>
      <c r="L18" s="111"/>
      <c r="M18" s="113"/>
      <c r="N18" s="123"/>
      <c r="P18" s="124" t="s">
        <v>62</v>
      </c>
      <c r="Q18" s="66">
        <f>IF($Q$16&gt;=10,30,$Z$23)</f>
        <v>0</v>
      </c>
      <c r="V18" s="65" t="s">
        <v>63</v>
      </c>
      <c r="W18" s="66">
        <f>IF($W$7&gt;0,$W$7,($V$4+$V$5+$V$6+$V$7))</f>
        <v>0</v>
      </c>
      <c r="Y18" s="125" t="s">
        <v>63</v>
      </c>
      <c r="Z18" s="70">
        <f>IF($Z$6&gt;0,$Z$6,($Y$4+$Y$5+$Y$6))</f>
        <v>0</v>
      </c>
    </row>
    <row r="19" spans="1:26" ht="17.25" thickTop="1" thickBot="1" x14ac:dyDescent="0.3">
      <c r="V19" s="65" t="s">
        <v>64</v>
      </c>
      <c r="W19" s="66">
        <f>IF($W$10&gt;0,$W$10,($V$8+$V$9+$V$10))</f>
        <v>0</v>
      </c>
      <c r="Y19" s="125" t="s">
        <v>64</v>
      </c>
      <c r="Z19" s="70">
        <f>IF($Z$9&gt;0,$Z$9,($Y$7+$Y$8+$Y$9))</f>
        <v>0</v>
      </c>
    </row>
    <row r="20" spans="1:26" ht="21.75" thickBot="1" x14ac:dyDescent="0.4">
      <c r="A20" s="126" t="s">
        <v>65</v>
      </c>
      <c r="B20" s="127"/>
      <c r="C20" s="128"/>
      <c r="D20" s="129" t="s">
        <v>66</v>
      </c>
      <c r="E20" s="130"/>
      <c r="F20" s="131"/>
      <c r="G20" s="132"/>
      <c r="H20" s="133"/>
      <c r="I20" s="133"/>
      <c r="J20" s="134"/>
      <c r="L20" s="135" t="s">
        <v>67</v>
      </c>
      <c r="M20" s="136"/>
      <c r="N20" s="137"/>
      <c r="O20" s="138"/>
      <c r="P20" s="138"/>
      <c r="Q20" s="139"/>
      <c r="S20" s="140" t="s">
        <v>68</v>
      </c>
      <c r="T20" s="141"/>
      <c r="V20" s="65" t="s">
        <v>69</v>
      </c>
      <c r="W20" s="66">
        <f>IF($W$12&gt;0,$W$12,($V$11+$V$12))</f>
        <v>0</v>
      </c>
      <c r="Y20" s="125" t="s">
        <v>69</v>
      </c>
      <c r="Z20" s="70">
        <f>IF($Z$11&gt;0,$Z$11,($Y$10+$Y$11))</f>
        <v>0</v>
      </c>
    </row>
    <row r="21" spans="1:26" x14ac:dyDescent="0.25">
      <c r="V21" s="65" t="s">
        <v>70</v>
      </c>
      <c r="W21" s="66">
        <f>IF($W$13&gt;0,$W$13,$V$13)</f>
        <v>0</v>
      </c>
      <c r="Y21" s="125" t="s">
        <v>70</v>
      </c>
      <c r="Z21" s="70">
        <f>IF($Z$12&gt;0,$Z$12,$Y$12)</f>
        <v>0</v>
      </c>
    </row>
    <row r="22" spans="1:26" ht="16.5" thickBot="1" x14ac:dyDescent="0.3"/>
    <row r="23" spans="1:26" x14ac:dyDescent="0.25">
      <c r="V23" s="142" t="s">
        <v>71</v>
      </c>
      <c r="W23" s="18">
        <f>SUM(W18:W21)</f>
        <v>0</v>
      </c>
      <c r="Y23" s="143" t="s">
        <v>72</v>
      </c>
      <c r="Z23" s="144">
        <f>SUM(Z18:Z21)</f>
        <v>0</v>
      </c>
    </row>
    <row r="24" spans="1:26" ht="16.5" thickBot="1" x14ac:dyDescent="0.3">
      <c r="V24" s="145"/>
      <c r="W24" s="35"/>
      <c r="Y24" s="146"/>
      <c r="Z24" s="147"/>
    </row>
  </sheetData>
  <sheetProtection password="CC33" sheet="1" objects="1" scenarios="1"/>
  <mergeCells count="66">
    <mergeCell ref="N20:Q20"/>
    <mergeCell ref="S20:T20"/>
    <mergeCell ref="V23:V24"/>
    <mergeCell ref="W23:W24"/>
    <mergeCell ref="Y23:Y24"/>
    <mergeCell ref="Z23:Z24"/>
    <mergeCell ref="I16:K16"/>
    <mergeCell ref="I17:K17"/>
    <mergeCell ref="I18:J18"/>
    <mergeCell ref="D20:F20"/>
    <mergeCell ref="G20:J20"/>
    <mergeCell ref="L20:M20"/>
    <mergeCell ref="S12:S13"/>
    <mergeCell ref="T12:T13"/>
    <mergeCell ref="Y12:Y13"/>
    <mergeCell ref="Z12:Z13"/>
    <mergeCell ref="A14:C14"/>
    <mergeCell ref="K14:M14"/>
    <mergeCell ref="M12:M13"/>
    <mergeCell ref="N12:N13"/>
    <mergeCell ref="O12:O13"/>
    <mergeCell ref="P12:P13"/>
    <mergeCell ref="Q12:Q13"/>
    <mergeCell ref="R12:R13"/>
    <mergeCell ref="I8:I10"/>
    <mergeCell ref="J8:J10"/>
    <mergeCell ref="K10:K11"/>
    <mergeCell ref="S10:S11"/>
    <mergeCell ref="T10:T11"/>
    <mergeCell ref="A11:A12"/>
    <mergeCell ref="I11:I12"/>
    <mergeCell ref="J11:J12"/>
    <mergeCell ref="K12:K13"/>
    <mergeCell ref="L12:L13"/>
    <mergeCell ref="A4:A7"/>
    <mergeCell ref="I4:I7"/>
    <mergeCell ref="J4:J7"/>
    <mergeCell ref="K4:K6"/>
    <mergeCell ref="S4:S6"/>
    <mergeCell ref="T4:T6"/>
    <mergeCell ref="K7:K9"/>
    <mergeCell ref="S7:S9"/>
    <mergeCell ref="T7:T9"/>
    <mergeCell ref="A8:A10"/>
    <mergeCell ref="O2:O3"/>
    <mergeCell ref="P2:P3"/>
    <mergeCell ref="Q2:Q3"/>
    <mergeCell ref="R2:R3"/>
    <mergeCell ref="S2:S3"/>
    <mergeCell ref="T2:T3"/>
    <mergeCell ref="H2:H3"/>
    <mergeCell ref="I2:I3"/>
    <mergeCell ref="J2:J3"/>
    <mergeCell ref="K2:K3"/>
    <mergeCell ref="L2:M2"/>
    <mergeCell ref="N2:N3"/>
    <mergeCell ref="A1:J1"/>
    <mergeCell ref="K1:T1"/>
    <mergeCell ref="V1:V3"/>
    <mergeCell ref="Y1:Y3"/>
    <mergeCell ref="A2:A3"/>
    <mergeCell ref="B2:C2"/>
    <mergeCell ref="D2:D3"/>
    <mergeCell ref="E2:E3"/>
    <mergeCell ref="F2:F3"/>
    <mergeCell ref="G2:G3"/>
  </mergeCells>
  <pageMargins left="0.27" right="0.41" top="0.74803149606299213" bottom="0.74803149606299213" header="0.31496062992125984" footer="0.31496062992125984"/>
  <pageSetup paperSize="9" scale="83" orientation="landscape" verticalDpi="0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LMDجديد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Administrateur</cp:lastModifiedBy>
  <dcterms:created xsi:type="dcterms:W3CDTF">2018-04-17T20:51:36Z</dcterms:created>
  <dcterms:modified xsi:type="dcterms:W3CDTF">2018-04-17T20:54:55Z</dcterms:modified>
</cp:coreProperties>
</file>