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/>
  </bookViews>
  <sheets>
    <sheet name="LMDجديد (2)" sheetId="2" r:id="rId1"/>
  </sheets>
  <definedNames>
    <definedName name="_xlnm.Print_Area" localSheetId="0">'LMDجديد (2)'!$A$1:$Q$22</definedName>
  </definedNames>
  <calcPr calcId="145621"/>
</workbook>
</file>

<file path=xl/calcChain.xml><?xml version="1.0" encoding="utf-8"?>
<calcChain xmlns="http://schemas.openxmlformats.org/spreadsheetml/2006/main">
  <c r="AD10" i="2" l="1"/>
  <c r="AC10" i="2" l="1"/>
  <c r="O11" i="2"/>
  <c r="P11" i="2" s="1"/>
  <c r="O13" i="2" l="1"/>
  <c r="P13" i="2" s="1"/>
  <c r="F14" i="2"/>
  <c r="AC13" i="2" l="1"/>
  <c r="AC11" i="2"/>
  <c r="AC9" i="2"/>
  <c r="O9" i="2" s="1"/>
  <c r="AC7" i="2"/>
  <c r="AC6" i="2"/>
  <c r="AC5" i="2"/>
  <c r="G14" i="2"/>
  <c r="Z14" i="2"/>
  <c r="Z13" i="2"/>
  <c r="Z12" i="2"/>
  <c r="Z11" i="2"/>
  <c r="Z10" i="2"/>
  <c r="Z9" i="2"/>
  <c r="Z7" i="2"/>
  <c r="Z6" i="2"/>
  <c r="Z5" i="2"/>
  <c r="AD13" i="2"/>
  <c r="AD11" i="2"/>
  <c r="AD9" i="2"/>
  <c r="AD7" i="2"/>
  <c r="AD6" i="2"/>
  <c r="AD5" i="2"/>
  <c r="AA14" i="2"/>
  <c r="AA13" i="2"/>
  <c r="AA12" i="2"/>
  <c r="AA11" i="2"/>
  <c r="AA10" i="2"/>
  <c r="AA9" i="2"/>
  <c r="AA7" i="2"/>
  <c r="AA6" i="2"/>
  <c r="AA5" i="2"/>
  <c r="M15" i="2"/>
  <c r="L15" i="2"/>
  <c r="D15" i="2"/>
  <c r="C15" i="2"/>
  <c r="P9" i="2" l="1"/>
  <c r="O5" i="2"/>
  <c r="P5" i="2" s="1"/>
  <c r="F5" i="2"/>
  <c r="G5" i="2" s="1"/>
  <c r="F12" i="2"/>
  <c r="G12" i="2" s="1"/>
  <c r="F9" i="2"/>
  <c r="G9" i="2" s="1"/>
  <c r="AC15" i="2"/>
  <c r="O17" i="2" s="1"/>
  <c r="N17" i="2" s="1"/>
  <c r="Z15" i="2"/>
  <c r="C17" i="2" s="1"/>
  <c r="E17" i="2" s="1"/>
  <c r="C19" i="2" l="1"/>
  <c r="E19" i="2" s="1"/>
  <c r="O19" i="2"/>
  <c r="N19" i="2" s="1"/>
  <c r="F18" i="2"/>
  <c r="Q10" i="2" l="1"/>
  <c r="J21" i="2"/>
  <c r="Q9" i="2"/>
  <c r="Q13" i="2"/>
  <c r="Q5" i="2"/>
  <c r="H14" i="2"/>
  <c r="Q11" i="2"/>
  <c r="Q7" i="2"/>
  <c r="Q6" i="2"/>
  <c r="H13" i="2"/>
  <c r="H9" i="2"/>
  <c r="H12" i="2"/>
  <c r="H11" i="2"/>
  <c r="H10" i="2"/>
  <c r="H19" i="2"/>
  <c r="J22" i="2" s="1"/>
  <c r="H6" i="2"/>
  <c r="H5" i="2"/>
  <c r="H7" i="2"/>
</calcChain>
</file>

<file path=xl/sharedStrings.xml><?xml version="1.0" encoding="utf-8"?>
<sst xmlns="http://schemas.openxmlformats.org/spreadsheetml/2006/main" count="57" uniqueCount="44">
  <si>
    <t>الوحدة</t>
  </si>
  <si>
    <t>الرصيد</t>
  </si>
  <si>
    <t>المعامل</t>
  </si>
  <si>
    <t>معدل المقياس</t>
  </si>
  <si>
    <t>المجموع</t>
  </si>
  <si>
    <t>ارصدة المقاييس</t>
  </si>
  <si>
    <t>معدل الوحدة</t>
  </si>
  <si>
    <t>ارصدة الوحدات</t>
  </si>
  <si>
    <t>مجموع السداسي الأول</t>
  </si>
  <si>
    <t>مجموع السداسي الثاني</t>
  </si>
  <si>
    <t>معدل 
السداسي 1</t>
  </si>
  <si>
    <t>المعدل السنوي</t>
  </si>
  <si>
    <t>معدل 
السداسي 2</t>
  </si>
  <si>
    <t>مجموع ديون S1</t>
  </si>
  <si>
    <t>مجموع ديون (س1+س2)</t>
  </si>
  <si>
    <t>مجموع ديون S2</t>
  </si>
  <si>
    <t>المقياس</t>
  </si>
  <si>
    <t>رصيد المقياس</t>
  </si>
  <si>
    <t>محاسبة تحليلية</t>
  </si>
  <si>
    <t>تسيير المؤسسة</t>
  </si>
  <si>
    <t>منهجية البحث2</t>
  </si>
  <si>
    <t>إحصاء3</t>
  </si>
  <si>
    <t>اقتصاد كلي1</t>
  </si>
  <si>
    <t>لغة أجنبية</t>
  </si>
  <si>
    <t>اقتصاد نقدي و أسواق رأس المال</t>
  </si>
  <si>
    <t>إعلام آلي2</t>
  </si>
  <si>
    <t>اقتصاد المؤسسة</t>
  </si>
  <si>
    <t>رياضيات مالية</t>
  </si>
  <si>
    <t>إقتصاد كلي2</t>
  </si>
  <si>
    <t>مالية عامة</t>
  </si>
  <si>
    <t>إعلام آلي3</t>
  </si>
  <si>
    <t>الفساد و أخلاقيات العمل</t>
  </si>
  <si>
    <t>المقاييس المعنية بالديون</t>
  </si>
  <si>
    <t>المقياس المعنية بالديون</t>
  </si>
  <si>
    <t>في معدلات المقاييس استعمل الفاصلة(,) و ليس النقطة(.).</t>
  </si>
  <si>
    <t>رياضيات المؤسسة</t>
  </si>
  <si>
    <t>الأساسية</t>
  </si>
  <si>
    <t>الاستكشافية</t>
  </si>
  <si>
    <t>الأفقية</t>
  </si>
  <si>
    <t>الثقافية</t>
  </si>
  <si>
    <t>تسويق</t>
  </si>
  <si>
    <t>السنة الثانية تسيير(ملاحظة هامة: يجب إدخال معدلات مقاييس السداسي الأول و السداسي الثاني)</t>
  </si>
  <si>
    <t>السداسي الثالث</t>
  </si>
  <si>
    <t>السداسي الرابع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</si>
</sst>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2" fontId="2" fillId="4" borderId="6" xfId="0" quotePrefix="1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2" fontId="2" fillId="4" borderId="9" xfId="0" applyNumberFormat="1" applyFont="1" applyFill="1" applyBorder="1" applyAlignment="1" applyProtection="1">
      <alignment horizontal="center" vertical="center"/>
    </xf>
    <xf numFmtId="0" fontId="2" fillId="4" borderId="9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center" vertical="center"/>
    </xf>
    <xf numFmtId="2" fontId="2" fillId="6" borderId="6" xfId="0" quotePrefix="1" applyNumberFormat="1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right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2" fontId="2" fillId="7" borderId="9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2" fontId="2" fillId="6" borderId="1" xfId="0" quotePrefix="1" applyNumberFormat="1" applyFont="1" applyFill="1" applyBorder="1" applyAlignment="1" applyProtection="1">
      <alignment horizontal="center" vertical="center"/>
      <protection locked="0"/>
    </xf>
    <xf numFmtId="2" fontId="2" fillId="6" borderId="6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rightToLeft="1" tabSelected="1" view="pageBreakPreview" zoomScale="80" zoomScaleNormal="90" zoomScaleSheetLayoutView="80" workbookViewId="0">
      <selection activeCell="E13" sqref="E13"/>
    </sheetView>
  </sheetViews>
  <sheetFormatPr baseColWidth="10" defaultRowHeight="15.75" x14ac:dyDescent="0.25"/>
  <cols>
    <col min="1" max="1" width="16.28515625" style="2" customWidth="1"/>
    <col min="2" max="2" width="28" style="13" customWidth="1"/>
    <col min="3" max="3" width="11.5703125" style="3" hidden="1" customWidth="1"/>
    <col min="4" max="4" width="6.42578125" style="3" hidden="1" customWidth="1"/>
    <col min="5" max="5" width="14.42578125" style="3" customWidth="1"/>
    <col min="6" max="7" width="7.7109375" style="1" hidden="1" customWidth="1"/>
    <col min="8" max="8" width="27.42578125" style="2" customWidth="1"/>
    <col min="9" max="9" width="2.5703125" style="2" customWidth="1"/>
    <col min="10" max="10" width="16.28515625" style="3" customWidth="1"/>
    <col min="11" max="11" width="26.28515625" style="13" customWidth="1"/>
    <col min="12" max="12" width="6.140625" style="2" hidden="1" customWidth="1"/>
    <col min="13" max="13" width="6.7109375" style="2" hidden="1" customWidth="1"/>
    <col min="14" max="14" width="15.5703125" style="3" customWidth="1"/>
    <col min="15" max="15" width="8.85546875" style="3" hidden="1" customWidth="1"/>
    <col min="16" max="16" width="6.5703125" style="2" hidden="1" customWidth="1"/>
    <col min="17" max="17" width="22.7109375" style="2" customWidth="1"/>
    <col min="18" max="25" width="11.42578125" style="1"/>
    <col min="26" max="26" width="0" style="1" hidden="1" customWidth="1"/>
    <col min="27" max="27" width="0" style="3" hidden="1" customWidth="1"/>
    <col min="28" max="29" width="0" style="1" hidden="1" customWidth="1"/>
    <col min="30" max="30" width="0" style="3" hidden="1" customWidth="1"/>
    <col min="31" max="16384" width="11.42578125" style="1"/>
  </cols>
  <sheetData>
    <row r="1" spans="1:30" s="12" customFormat="1" ht="42.75" customHeight="1" thickBot="1" x14ac:dyDescent="0.3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AA1" s="3"/>
      <c r="AD1" s="3"/>
    </row>
    <row r="2" spans="1:30" ht="31.5" customHeight="1" thickBot="1" x14ac:dyDescent="0.3">
      <c r="A2" s="129" t="s">
        <v>42</v>
      </c>
      <c r="B2" s="130"/>
      <c r="C2" s="130"/>
      <c r="D2" s="130"/>
      <c r="E2" s="130"/>
      <c r="F2" s="130"/>
      <c r="G2" s="130"/>
      <c r="H2" s="131"/>
      <c r="I2" s="99"/>
      <c r="J2" s="132" t="s">
        <v>43</v>
      </c>
      <c r="K2" s="133"/>
      <c r="L2" s="133"/>
      <c r="M2" s="133"/>
      <c r="N2" s="133"/>
      <c r="O2" s="133"/>
      <c r="P2" s="133"/>
      <c r="Q2" s="134"/>
    </row>
    <row r="3" spans="1:30" ht="15.75" customHeight="1" x14ac:dyDescent="0.25">
      <c r="A3" s="95" t="s">
        <v>0</v>
      </c>
      <c r="B3" s="96" t="s">
        <v>16</v>
      </c>
      <c r="C3" s="95" t="s">
        <v>17</v>
      </c>
      <c r="D3" s="95" t="s">
        <v>2</v>
      </c>
      <c r="E3" s="92" t="s">
        <v>3</v>
      </c>
      <c r="F3" s="92" t="s">
        <v>6</v>
      </c>
      <c r="G3" s="127" t="s">
        <v>7</v>
      </c>
      <c r="H3" s="92" t="s">
        <v>32</v>
      </c>
      <c r="I3" s="99"/>
      <c r="J3" s="95" t="s">
        <v>0</v>
      </c>
      <c r="K3" s="96" t="s">
        <v>16</v>
      </c>
      <c r="L3" s="95" t="s">
        <v>1</v>
      </c>
      <c r="M3" s="95" t="s">
        <v>2</v>
      </c>
      <c r="N3" s="92" t="s">
        <v>3</v>
      </c>
      <c r="O3" s="92" t="s">
        <v>6</v>
      </c>
      <c r="P3" s="127" t="s">
        <v>7</v>
      </c>
      <c r="Q3" s="92" t="s">
        <v>33</v>
      </c>
      <c r="Z3" s="116" t="s">
        <v>4</v>
      </c>
      <c r="AA3" s="118" t="s">
        <v>5</v>
      </c>
      <c r="AC3" s="120" t="s">
        <v>4</v>
      </c>
      <c r="AD3" s="100" t="s">
        <v>5</v>
      </c>
    </row>
    <row r="4" spans="1:30" ht="16.5" thickBot="1" x14ac:dyDescent="0.3">
      <c r="A4" s="95"/>
      <c r="B4" s="96"/>
      <c r="C4" s="95"/>
      <c r="D4" s="95"/>
      <c r="E4" s="92"/>
      <c r="F4" s="92"/>
      <c r="G4" s="127"/>
      <c r="H4" s="92"/>
      <c r="I4" s="99"/>
      <c r="J4" s="95"/>
      <c r="K4" s="96"/>
      <c r="L4" s="95"/>
      <c r="M4" s="95"/>
      <c r="N4" s="92"/>
      <c r="O4" s="92"/>
      <c r="P4" s="127"/>
      <c r="Q4" s="92"/>
      <c r="Z4" s="117"/>
      <c r="AA4" s="119"/>
      <c r="AC4" s="121"/>
      <c r="AD4" s="101"/>
    </row>
    <row r="5" spans="1:30" x14ac:dyDescent="0.25">
      <c r="A5" s="98" t="s">
        <v>36</v>
      </c>
      <c r="B5" s="37" t="s">
        <v>18</v>
      </c>
      <c r="C5" s="38">
        <v>5</v>
      </c>
      <c r="D5" s="38">
        <v>2</v>
      </c>
      <c r="E5" s="39">
        <v>0</v>
      </c>
      <c r="F5" s="123">
        <f>(Z5+Z6+Z7)/(D5+D6+D7)</f>
        <v>0</v>
      </c>
      <c r="G5" s="142">
        <f>IF($F$5&gt;=10,($C$5+$C$6+$C$7),AA5+AA6+AA7)</f>
        <v>0</v>
      </c>
      <c r="H5" s="49" t="str">
        <f>IF($F$18&gt;=10,"غير معني",IF($C$17&gt;=10,"غير معني",IF($F$5&gt;=10,"غير معني",IF(E5&gt;=10,"غير معني",B5))))</f>
        <v>محاسبة تحليلية</v>
      </c>
      <c r="I5" s="99"/>
      <c r="J5" s="97" t="s">
        <v>36</v>
      </c>
      <c r="K5" s="37" t="s">
        <v>26</v>
      </c>
      <c r="L5" s="38">
        <v>6</v>
      </c>
      <c r="M5" s="38">
        <v>2</v>
      </c>
      <c r="N5" s="39">
        <v>0</v>
      </c>
      <c r="O5" s="75">
        <f>(AC5+AC6+AC7)/(M5+M6+M7)</f>
        <v>0</v>
      </c>
      <c r="P5" s="87">
        <f>IF($O$5&gt;=10,($L$5+$L$6+$L$7),AD5+AD6+AD7)</f>
        <v>0</v>
      </c>
      <c r="Q5" s="49" t="str">
        <f>IF($F$18&gt;=10,"غير معني",IF($O$17&gt;=10,"غير معني",IF($O$5&gt;=10,"غير معني",IF(N5&gt;=10,"غير معني",K5))))</f>
        <v>اقتصاد المؤسسة</v>
      </c>
      <c r="Z5" s="9">
        <f>E5*D5</f>
        <v>0</v>
      </c>
      <c r="AA5" s="16">
        <f>IF($E$5&gt;=10,$C$5,0)</f>
        <v>0</v>
      </c>
      <c r="AC5" s="6">
        <f>N5*M5</f>
        <v>0</v>
      </c>
      <c r="AD5" s="18">
        <f>IF($N$5&gt;=10,$L$5,0)</f>
        <v>0</v>
      </c>
    </row>
    <row r="6" spans="1:30" x14ac:dyDescent="0.25">
      <c r="A6" s="115"/>
      <c r="B6" s="41" t="s">
        <v>19</v>
      </c>
      <c r="C6" s="40">
        <v>6</v>
      </c>
      <c r="D6" s="40">
        <v>2</v>
      </c>
      <c r="E6" s="39">
        <v>0</v>
      </c>
      <c r="F6" s="123"/>
      <c r="G6" s="142"/>
      <c r="H6" s="43" t="str">
        <f t="shared" ref="H6:H7" si="0">IF($F$18&gt;=10,"غير معني",IF($C$17&gt;=10,"غير معني",IF($F$5&gt;=10,"غير معني",IF(E6&gt;=10,"غير معني",B6))))</f>
        <v>تسيير المؤسسة</v>
      </c>
      <c r="I6" s="99"/>
      <c r="J6" s="97"/>
      <c r="K6" s="41" t="s">
        <v>27</v>
      </c>
      <c r="L6" s="40">
        <v>5</v>
      </c>
      <c r="M6" s="40">
        <v>2</v>
      </c>
      <c r="N6" s="39">
        <v>0</v>
      </c>
      <c r="O6" s="82"/>
      <c r="P6" s="87"/>
      <c r="Q6" s="43" t="str">
        <f t="shared" ref="Q6:Q7" si="1">IF($F$18&gt;=10,"غير معني",IF($O$17&gt;=10,"غير معني",IF($O$5&gt;=10,"غير معني",IF(N6&gt;=10,"غير معني",K6))))</f>
        <v>رياضيات مالية</v>
      </c>
      <c r="Z6" s="9">
        <f t="shared" ref="Z6:Z14" si="2">E6*D6</f>
        <v>0</v>
      </c>
      <c r="AA6" s="17">
        <f>IF($E$6&gt;=10,$C$6,0)</f>
        <v>0</v>
      </c>
      <c r="AC6" s="6">
        <f t="shared" ref="AC6:AC13" si="3">N6*M6</f>
        <v>0</v>
      </c>
      <c r="AD6" s="19">
        <f>IF($N$6&gt;=10,$L$6,0)</f>
        <v>0</v>
      </c>
    </row>
    <row r="7" spans="1:30" x14ac:dyDescent="0.25">
      <c r="A7" s="115"/>
      <c r="B7" s="72" t="s">
        <v>22</v>
      </c>
      <c r="C7" s="74">
        <v>6</v>
      </c>
      <c r="D7" s="74">
        <v>2</v>
      </c>
      <c r="E7" s="90">
        <v>0</v>
      </c>
      <c r="F7" s="123"/>
      <c r="G7" s="142"/>
      <c r="H7" s="83" t="str">
        <f t="shared" si="0"/>
        <v>اقتصاد كلي1</v>
      </c>
      <c r="I7" s="99"/>
      <c r="J7" s="97"/>
      <c r="K7" s="72" t="s">
        <v>28</v>
      </c>
      <c r="L7" s="74">
        <v>5</v>
      </c>
      <c r="M7" s="74">
        <v>2</v>
      </c>
      <c r="N7" s="76">
        <v>0</v>
      </c>
      <c r="O7" s="82"/>
      <c r="P7" s="87"/>
      <c r="Q7" s="83" t="str">
        <f t="shared" si="1"/>
        <v>إقتصاد كلي2</v>
      </c>
      <c r="Z7" s="78">
        <f t="shared" si="2"/>
        <v>0</v>
      </c>
      <c r="AA7" s="80">
        <f>IF($E$7&gt;=10,$C$7,0)</f>
        <v>0</v>
      </c>
      <c r="AC7" s="70">
        <f t="shared" si="3"/>
        <v>0</v>
      </c>
      <c r="AD7" s="70">
        <f>IF($N$7&gt;=10,$L$7,0)</f>
        <v>0</v>
      </c>
    </row>
    <row r="8" spans="1:30" ht="16.5" thickBot="1" x14ac:dyDescent="0.3">
      <c r="A8" s="115"/>
      <c r="B8" s="73"/>
      <c r="C8" s="75"/>
      <c r="D8" s="75"/>
      <c r="E8" s="91"/>
      <c r="F8" s="141"/>
      <c r="G8" s="125"/>
      <c r="H8" s="84"/>
      <c r="I8" s="99"/>
      <c r="J8" s="98"/>
      <c r="K8" s="73"/>
      <c r="L8" s="75"/>
      <c r="M8" s="75"/>
      <c r="N8" s="77"/>
      <c r="O8" s="82"/>
      <c r="P8" s="87"/>
      <c r="Q8" s="84"/>
      <c r="Z8" s="79"/>
      <c r="AA8" s="81"/>
      <c r="AC8" s="71"/>
      <c r="AD8" s="71"/>
    </row>
    <row r="9" spans="1:30" ht="16.5" thickTop="1" x14ac:dyDescent="0.25">
      <c r="A9" s="126" t="s">
        <v>37</v>
      </c>
      <c r="B9" s="26" t="s">
        <v>35</v>
      </c>
      <c r="C9" s="23">
        <v>3</v>
      </c>
      <c r="D9" s="23">
        <v>2</v>
      </c>
      <c r="E9" s="21">
        <v>0</v>
      </c>
      <c r="F9" s="85">
        <f>(Z9+Z10+Z11)/(D9+D10+D11)</f>
        <v>0</v>
      </c>
      <c r="G9" s="138">
        <f>IF($F$9&gt;=10,($C$9+$C$10+$C$11),AA9+AA10+AA11)</f>
        <v>0</v>
      </c>
      <c r="H9" s="44" t="str">
        <f>IF($F$18&gt;=10,"غير معني",IF($C$17&gt;=10,"غير معني",IF($F$9&gt;=10,"غير معني",IF(E9&gt;=10,"غير معني",B9))))</f>
        <v>رياضيات المؤسسة</v>
      </c>
      <c r="I9" s="99"/>
      <c r="J9" s="93" t="s">
        <v>37</v>
      </c>
      <c r="K9" s="33" t="s">
        <v>29</v>
      </c>
      <c r="L9" s="23">
        <v>5</v>
      </c>
      <c r="M9" s="23">
        <v>2</v>
      </c>
      <c r="N9" s="21">
        <v>0</v>
      </c>
      <c r="O9" s="85">
        <f>(AC9+AC10)/(M9+M10)</f>
        <v>0</v>
      </c>
      <c r="P9" s="88">
        <f>IF($O$9&gt;=10,($L$9+$L$10),AD9+AD10)</f>
        <v>0</v>
      </c>
      <c r="Q9" s="44" t="str">
        <f>IF($F$18&gt;=10,"غير معني",IF($O$17&gt;=10,"غير معني",IF($O$9&gt;=10,"غير معني",IF(N9&gt;=10,"غير معني",K9))))</f>
        <v>مالية عامة</v>
      </c>
      <c r="Z9" s="9">
        <f t="shared" si="2"/>
        <v>0</v>
      </c>
      <c r="AA9" s="17">
        <f>IF($E$9&gt;=10,$C$9,0)</f>
        <v>0</v>
      </c>
      <c r="AC9" s="20">
        <f t="shared" si="3"/>
        <v>0</v>
      </c>
      <c r="AD9" s="19">
        <f>IF($N$9&gt;=10,$L$9,0)</f>
        <v>0</v>
      </c>
    </row>
    <row r="10" spans="1:30" ht="16.5" thickBot="1" x14ac:dyDescent="0.3">
      <c r="A10" s="126"/>
      <c r="B10" s="26" t="s">
        <v>20</v>
      </c>
      <c r="C10" s="23">
        <v>2</v>
      </c>
      <c r="D10" s="23">
        <v>1</v>
      </c>
      <c r="E10" s="21">
        <v>0</v>
      </c>
      <c r="F10" s="86"/>
      <c r="G10" s="139"/>
      <c r="H10" s="44" t="str">
        <f t="shared" ref="H10:H11" si="4">IF($F$18&gt;=10,"غير معني",IF($C$17&gt;=10,"غير معني",IF($F$9&gt;=10,"غير معني",IF(E10&gt;=10,"غير معني",B10))))</f>
        <v>منهجية البحث2</v>
      </c>
      <c r="I10" s="99"/>
      <c r="J10" s="94"/>
      <c r="K10" s="33" t="s">
        <v>40</v>
      </c>
      <c r="L10" s="23">
        <v>5</v>
      </c>
      <c r="M10" s="23">
        <v>2</v>
      </c>
      <c r="N10" s="21">
        <v>0</v>
      </c>
      <c r="O10" s="86"/>
      <c r="P10" s="89"/>
      <c r="Q10" s="44" t="str">
        <f>IF($F$18&gt;=10,"غير معني",IF($O$17&gt;=10,"غير معني",IF($O$9&gt;=10,"غير معني",IF(N10&gt;=10,"غير معني",K10))))</f>
        <v>تسويق</v>
      </c>
      <c r="Z10" s="9">
        <f t="shared" si="2"/>
        <v>0</v>
      </c>
      <c r="AA10" s="17">
        <f>IF($E$10&gt;=10,$C$10,0)</f>
        <v>0</v>
      </c>
      <c r="AC10" s="20">
        <f t="shared" ref="AC10" si="5">N10*M10</f>
        <v>0</v>
      </c>
      <c r="AD10" s="19">
        <f>IF($N$10&gt;=10,$L$10,0)</f>
        <v>0</v>
      </c>
    </row>
    <row r="11" spans="1:30" ht="17.25" thickTop="1" thickBot="1" x14ac:dyDescent="0.3">
      <c r="A11" s="126"/>
      <c r="B11" s="26" t="s">
        <v>21</v>
      </c>
      <c r="C11" s="23">
        <v>3</v>
      </c>
      <c r="D11" s="23">
        <v>2</v>
      </c>
      <c r="E11" s="21">
        <v>0</v>
      </c>
      <c r="F11" s="137"/>
      <c r="G11" s="140"/>
      <c r="H11" s="44" t="str">
        <f t="shared" si="4"/>
        <v>إحصاء3</v>
      </c>
      <c r="I11" s="99"/>
      <c r="J11" s="115" t="s">
        <v>39</v>
      </c>
      <c r="K11" s="72" t="s">
        <v>30</v>
      </c>
      <c r="L11" s="74">
        <v>3</v>
      </c>
      <c r="M11" s="74">
        <v>2</v>
      </c>
      <c r="N11" s="90">
        <v>0</v>
      </c>
      <c r="O11" s="122">
        <f>N11/1</f>
        <v>0</v>
      </c>
      <c r="P11" s="74">
        <f>IF($O$11&gt;=10,$L$11,0)</f>
        <v>0</v>
      </c>
      <c r="Q11" s="83" t="str">
        <f>IF($F$18&gt;=10,"غير معني",IF($O$17&gt;=10,"غير معني",IF($O$11&gt;=10,"غير معني",IF(N11&gt;=10,"غير معني",K11))))</f>
        <v>إعلام آلي3</v>
      </c>
      <c r="Z11" s="9">
        <f t="shared" si="2"/>
        <v>0</v>
      </c>
      <c r="AA11" s="17">
        <f>IF($E$11&gt;=10,$C$11,0)</f>
        <v>0</v>
      </c>
      <c r="AC11" s="70">
        <f t="shared" si="3"/>
        <v>0</v>
      </c>
      <c r="AD11" s="70">
        <f>IF($N$11&gt;=10,$L$11,0)</f>
        <v>0</v>
      </c>
    </row>
    <row r="12" spans="1:30" ht="16.5" thickTop="1" x14ac:dyDescent="0.25">
      <c r="A12" s="115" t="s">
        <v>38</v>
      </c>
      <c r="B12" s="41" t="s">
        <v>23</v>
      </c>
      <c r="C12" s="40">
        <v>1</v>
      </c>
      <c r="D12" s="40">
        <v>1</v>
      </c>
      <c r="E12" s="39">
        <v>0</v>
      </c>
      <c r="F12" s="122">
        <f>(Z12+Z13)/(D12+D13)</f>
        <v>0</v>
      </c>
      <c r="G12" s="124">
        <f>IF($F$12&gt;=10,($C$12+$C$13),AA12+AA13)</f>
        <v>0</v>
      </c>
      <c r="H12" s="43" t="str">
        <f>IF($F$18&gt;=10,"غير معني",IF($C$17&gt;=10,"غير معني",IF($F$12&gt;=10,"غير معني",IF(E12&gt;=10,"غير معني",B12))))</f>
        <v>لغة أجنبية</v>
      </c>
      <c r="I12" s="99"/>
      <c r="J12" s="115"/>
      <c r="K12" s="73"/>
      <c r="L12" s="75"/>
      <c r="M12" s="75"/>
      <c r="N12" s="91"/>
      <c r="O12" s="141"/>
      <c r="P12" s="75"/>
      <c r="Q12" s="84"/>
      <c r="Z12" s="9">
        <f t="shared" si="2"/>
        <v>0</v>
      </c>
      <c r="AA12" s="17">
        <f>IF($E$12&gt;=10,$C$12,0)</f>
        <v>0</v>
      </c>
      <c r="AC12" s="71"/>
      <c r="AD12" s="71"/>
    </row>
    <row r="13" spans="1:30" ht="16.5" thickBot="1" x14ac:dyDescent="0.3">
      <c r="A13" s="115"/>
      <c r="B13" s="41" t="s">
        <v>24</v>
      </c>
      <c r="C13" s="40">
        <v>2</v>
      </c>
      <c r="D13" s="40">
        <v>1</v>
      </c>
      <c r="E13" s="39">
        <v>0</v>
      </c>
      <c r="F13" s="123"/>
      <c r="G13" s="125"/>
      <c r="H13" s="45" t="str">
        <f>IF($F$18&gt;=10,"غير معني",IF($C$17&gt;=10,"غير معني",IF($F$12&gt;=10,"غير معني",IF(E13&gt;=10,"غير معني",B13))))</f>
        <v>اقتصاد نقدي و أسواق رأس المال</v>
      </c>
      <c r="I13" s="99"/>
      <c r="J13" s="126" t="s">
        <v>38</v>
      </c>
      <c r="K13" s="96" t="s">
        <v>31</v>
      </c>
      <c r="L13" s="95">
        <v>1</v>
      </c>
      <c r="M13" s="111">
        <v>1</v>
      </c>
      <c r="N13" s="113">
        <v>0</v>
      </c>
      <c r="O13" s="107">
        <f>N13/1</f>
        <v>0</v>
      </c>
      <c r="P13" s="95">
        <f>IF($O$13&gt;=10,$L$13,0)</f>
        <v>0</v>
      </c>
      <c r="Q13" s="135" t="str">
        <f>IF($F$18&gt;=10,"غير معني",IF($O$17&gt;=10,"غير معني",IF($O$13&gt;=10,"غير معني",IF(N13&gt;=10,"غير معني",K13))))</f>
        <v>الفساد و أخلاقيات العمل</v>
      </c>
      <c r="Z13" s="9">
        <f t="shared" si="2"/>
        <v>0</v>
      </c>
      <c r="AA13" s="17">
        <f>IF($E$13&gt;=10,$C$13,0)</f>
        <v>0</v>
      </c>
      <c r="AC13" s="70">
        <f t="shared" si="3"/>
        <v>0</v>
      </c>
      <c r="AD13" s="102">
        <f>IF($N$13&gt;=10,$L$13,0)</f>
        <v>0</v>
      </c>
    </row>
    <row r="14" spans="1:30" ht="17.25" thickTop="1" thickBot="1" x14ac:dyDescent="0.3">
      <c r="A14" s="46" t="s">
        <v>39</v>
      </c>
      <c r="B14" s="26" t="s">
        <v>25</v>
      </c>
      <c r="C14" s="23">
        <v>2</v>
      </c>
      <c r="D14" s="23">
        <v>2</v>
      </c>
      <c r="E14" s="21">
        <v>0</v>
      </c>
      <c r="F14" s="27">
        <f>E14/1</f>
        <v>0</v>
      </c>
      <c r="G14" s="28">
        <f>IF($F$14&gt;=10,$C$14,0)</f>
        <v>0</v>
      </c>
      <c r="H14" s="44" t="str">
        <f>IF($F$18&gt;=10,"غير معني",IF($C$17&gt;=10,"غير معني",IF($F$14&gt;=10,"غير معني",IF(E14&gt;=10,"غير معني",B14))))</f>
        <v>إعلام آلي2</v>
      </c>
      <c r="I14" s="99"/>
      <c r="J14" s="126"/>
      <c r="K14" s="96"/>
      <c r="L14" s="95"/>
      <c r="M14" s="112"/>
      <c r="N14" s="114"/>
      <c r="O14" s="108"/>
      <c r="P14" s="95"/>
      <c r="Q14" s="136"/>
      <c r="Z14" s="9">
        <f t="shared" si="2"/>
        <v>0</v>
      </c>
      <c r="AA14" s="17">
        <f>IF($E$14&gt;=10,$C$14,0)</f>
        <v>0</v>
      </c>
      <c r="AC14" s="71"/>
      <c r="AD14" s="103"/>
    </row>
    <row r="15" spans="1:30" ht="16.5" hidden="1" thickTop="1" x14ac:dyDescent="0.25">
      <c r="A15" s="109" t="s">
        <v>8</v>
      </c>
      <c r="B15" s="110"/>
      <c r="C15" s="23">
        <f>SUM(C5:C14)</f>
        <v>30</v>
      </c>
      <c r="D15" s="23">
        <f>SUM(D5:D14)</f>
        <v>15</v>
      </c>
      <c r="E15" s="29"/>
      <c r="F15" s="30"/>
      <c r="G15" s="31"/>
      <c r="H15" s="47"/>
      <c r="I15" s="99"/>
      <c r="J15" s="48" t="s">
        <v>9</v>
      </c>
      <c r="K15" s="34"/>
      <c r="L15" s="32">
        <f>SUM(L5:L14)</f>
        <v>30</v>
      </c>
      <c r="M15" s="32">
        <f>SUM(M5:M14)</f>
        <v>13</v>
      </c>
      <c r="N15" s="35"/>
      <c r="O15" s="23"/>
      <c r="P15" s="36"/>
      <c r="Q15" s="47"/>
      <c r="Z15" s="8">
        <f>SUM(Z5:Z14)</f>
        <v>0</v>
      </c>
      <c r="AA15" s="11"/>
      <c r="AC15" s="7">
        <f>SUM(AC5:AC14)</f>
        <v>0</v>
      </c>
      <c r="AD15" s="19"/>
    </row>
    <row r="16" spans="1:30" ht="17.25" thickTop="1" thickBot="1" x14ac:dyDescent="0.3">
      <c r="A16" s="61" t="s">
        <v>34</v>
      </c>
      <c r="B16" s="62"/>
      <c r="C16" s="62"/>
      <c r="D16" s="62"/>
      <c r="E16" s="62"/>
      <c r="F16" s="62"/>
      <c r="G16" s="62"/>
      <c r="H16" s="63"/>
      <c r="I16" s="99"/>
      <c r="J16" s="58" t="s">
        <v>34</v>
      </c>
      <c r="K16" s="59"/>
      <c r="L16" s="59"/>
      <c r="M16" s="59"/>
      <c r="N16" s="59"/>
      <c r="O16" s="59"/>
      <c r="P16" s="59"/>
      <c r="Q16" s="60"/>
    </row>
    <row r="17" spans="2:17" ht="32.25" thickBot="1" x14ac:dyDescent="0.3">
      <c r="B17" s="50" t="s">
        <v>10</v>
      </c>
      <c r="C17" s="51">
        <f>Z15/D15</f>
        <v>0</v>
      </c>
      <c r="D17" s="52"/>
      <c r="E17" s="53">
        <f>C17</f>
        <v>0</v>
      </c>
      <c r="F17" s="104"/>
      <c r="G17" s="104"/>
      <c r="H17" s="104"/>
      <c r="I17" s="10"/>
      <c r="J17" s="10"/>
      <c r="K17" s="68" t="s">
        <v>12</v>
      </c>
      <c r="L17" s="68"/>
      <c r="M17" s="68"/>
      <c r="N17" s="54">
        <f>O17</f>
        <v>0</v>
      </c>
      <c r="O17" s="42">
        <f>AC15/M15</f>
        <v>0</v>
      </c>
    </row>
    <row r="18" spans="2:17" hidden="1" x14ac:dyDescent="0.25">
      <c r="F18" s="105">
        <f>(C17+O17)/2</f>
        <v>0</v>
      </c>
      <c r="G18" s="105"/>
      <c r="H18" s="105"/>
      <c r="I18" s="10"/>
      <c r="J18" s="10"/>
      <c r="K18" s="15"/>
      <c r="L18" s="4"/>
    </row>
    <row r="19" spans="2:17" ht="28.5" customHeight="1" x14ac:dyDescent="0.25">
      <c r="B19" s="55" t="s">
        <v>13</v>
      </c>
      <c r="C19" s="56">
        <f>IF($C$17&gt;=10,30,G5+G9+G12+G14)</f>
        <v>0</v>
      </c>
      <c r="D19" s="56"/>
      <c r="E19" s="56">
        <f>C19</f>
        <v>0</v>
      </c>
      <c r="F19" s="106"/>
      <c r="G19" s="106"/>
      <c r="H19" s="25">
        <f>IF($F$18&gt;=10,60,C19+O19)</f>
        <v>0</v>
      </c>
      <c r="I19" s="5"/>
      <c r="J19" s="5"/>
      <c r="K19" s="69" t="s">
        <v>15</v>
      </c>
      <c r="L19" s="69"/>
      <c r="M19" s="69"/>
      <c r="N19" s="57">
        <f>O19</f>
        <v>0</v>
      </c>
      <c r="O19" s="23">
        <f>IF(O17&gt;=10,30,P5+P8+P11+P13)</f>
        <v>0</v>
      </c>
      <c r="Q19" s="5"/>
    </row>
    <row r="20" spans="2:17" ht="16.5" customHeight="1" x14ac:dyDescent="0.25">
      <c r="B20" s="14"/>
      <c r="C20" s="5"/>
      <c r="F20" s="22"/>
      <c r="G20" s="22"/>
      <c r="H20" s="5"/>
      <c r="I20" s="5"/>
      <c r="J20" s="5"/>
      <c r="K20" s="24"/>
      <c r="L20" s="24"/>
      <c r="M20" s="24"/>
      <c r="N20" s="24"/>
      <c r="O20" s="5"/>
      <c r="Q20" s="5"/>
    </row>
    <row r="21" spans="2:17" ht="34.5" customHeight="1" x14ac:dyDescent="0.25">
      <c r="B21" s="14"/>
      <c r="C21" s="5"/>
      <c r="E21" s="66" t="s">
        <v>11</v>
      </c>
      <c r="F21" s="66"/>
      <c r="G21" s="66"/>
      <c r="H21" s="66"/>
      <c r="I21" s="66"/>
      <c r="J21" s="64">
        <f>F18</f>
        <v>0</v>
      </c>
      <c r="K21" s="64"/>
      <c r="L21" s="5"/>
      <c r="N21" s="24"/>
      <c r="O21" s="5"/>
      <c r="Q21" s="5"/>
    </row>
    <row r="22" spans="2:17" ht="31.5" customHeight="1" x14ac:dyDescent="0.25">
      <c r="E22" s="67" t="s">
        <v>14</v>
      </c>
      <c r="F22" s="67"/>
      <c r="G22" s="67"/>
      <c r="H22" s="67"/>
      <c r="I22" s="67"/>
      <c r="J22" s="65">
        <f>H19</f>
        <v>0</v>
      </c>
      <c r="K22" s="65"/>
    </row>
    <row r="24" spans="2:17" ht="15.75" customHeight="1" x14ac:dyDescent="0.25"/>
  </sheetData>
  <sheetProtection password="FA17" sheet="1" objects="1" scenarios="1" selectLockedCells="1"/>
  <mergeCells count="85">
    <mergeCell ref="A5:A8"/>
    <mergeCell ref="F5:F8"/>
    <mergeCell ref="G5:G8"/>
    <mergeCell ref="A9:A11"/>
    <mergeCell ref="M3:M4"/>
    <mergeCell ref="K11:K12"/>
    <mergeCell ref="L11:L12"/>
    <mergeCell ref="Q13:Q14"/>
    <mergeCell ref="F9:F11"/>
    <mergeCell ref="G9:G11"/>
    <mergeCell ref="O11:O12"/>
    <mergeCell ref="P11:P12"/>
    <mergeCell ref="K3:K4"/>
    <mergeCell ref="J3:J4"/>
    <mergeCell ref="A1:Q1"/>
    <mergeCell ref="A2:H2"/>
    <mergeCell ref="J2:Q2"/>
    <mergeCell ref="Q3:Q4"/>
    <mergeCell ref="A15:B15"/>
    <mergeCell ref="K13:K14"/>
    <mergeCell ref="L13:L14"/>
    <mergeCell ref="M13:M14"/>
    <mergeCell ref="N13:N14"/>
    <mergeCell ref="A12:A13"/>
    <mergeCell ref="F12:F13"/>
    <mergeCell ref="G12:G13"/>
    <mergeCell ref="J11:J12"/>
    <mergeCell ref="J13:J14"/>
    <mergeCell ref="AD3:AD4"/>
    <mergeCell ref="AD13:AD14"/>
    <mergeCell ref="AD11:AD12"/>
    <mergeCell ref="F17:H17"/>
    <mergeCell ref="F18:H18"/>
    <mergeCell ref="O13:O14"/>
    <mergeCell ref="P13:P14"/>
    <mergeCell ref="N3:N4"/>
    <mergeCell ref="Z3:Z4"/>
    <mergeCell ref="AA3:AA4"/>
    <mergeCell ref="AC3:AC4"/>
    <mergeCell ref="P3:P4"/>
    <mergeCell ref="F3:F4"/>
    <mergeCell ref="G3:G4"/>
    <mergeCell ref="H3:H4"/>
    <mergeCell ref="L3:L4"/>
    <mergeCell ref="M11:M12"/>
    <mergeCell ref="N11:N12"/>
    <mergeCell ref="O3:O4"/>
    <mergeCell ref="J9:J10"/>
    <mergeCell ref="A3:A4"/>
    <mergeCell ref="B3:B4"/>
    <mergeCell ref="C3:C4"/>
    <mergeCell ref="D3:D4"/>
    <mergeCell ref="E3:E4"/>
    <mergeCell ref="B7:B8"/>
    <mergeCell ref="C7:C8"/>
    <mergeCell ref="D7:D8"/>
    <mergeCell ref="J5:J8"/>
    <mergeCell ref="E7:E8"/>
    <mergeCell ref="H7:H8"/>
    <mergeCell ref="I2:I16"/>
    <mergeCell ref="AD7:AD8"/>
    <mergeCell ref="AC11:AC12"/>
    <mergeCell ref="AC13:AC14"/>
    <mergeCell ref="K7:K8"/>
    <mergeCell ref="L7:L8"/>
    <mergeCell ref="M7:M8"/>
    <mergeCell ref="N7:N8"/>
    <mergeCell ref="AC7:AC8"/>
    <mergeCell ref="Z7:Z8"/>
    <mergeCell ref="AA7:AA8"/>
    <mergeCell ref="O5:O8"/>
    <mergeCell ref="Q11:Q12"/>
    <mergeCell ref="O9:O10"/>
    <mergeCell ref="P5:P8"/>
    <mergeCell ref="P9:P10"/>
    <mergeCell ref="Q7:Q8"/>
    <mergeCell ref="J16:Q16"/>
    <mergeCell ref="A16:H16"/>
    <mergeCell ref="J21:K21"/>
    <mergeCell ref="J22:K22"/>
    <mergeCell ref="E21:I21"/>
    <mergeCell ref="E22:I22"/>
    <mergeCell ref="K17:M17"/>
    <mergeCell ref="K19:M19"/>
    <mergeCell ref="F19:G19"/>
  </mergeCells>
  <conditionalFormatting sqref="H5:H7 H9:H14">
    <cfRule type="cellIs" dxfId="2" priority="5" operator="notEqual">
      <formula>"غير معني"</formula>
    </cfRule>
  </conditionalFormatting>
  <conditionalFormatting sqref="Q5:Q7 Q13 Q11 Q9">
    <cfRule type="cellIs" dxfId="1" priority="3" operator="notEqual">
      <formula>"غير معني"</formula>
    </cfRule>
  </conditionalFormatting>
  <conditionalFormatting sqref="Q10">
    <cfRule type="cellIs" dxfId="0" priority="1" operator="notEqual">
      <formula>"غير معني"</formula>
    </cfRule>
  </conditionalFormatting>
  <pageMargins left="0.27" right="0.41" top="0.74803149606299213" bottom="0.74803149606299213" header="0.31496062992125984" footer="0.31496062992125984"/>
  <pageSetup paperSize="9" scale="72" orientation="landscape" verticalDpi="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LMDجديد (2)</vt:lpstr>
      <vt:lpstr>'LMDجديد (2)'!Zone_d_impression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2018-04-17T20:51:36Z</dcterms:created>
  <dcterms:modified xsi:type="dcterms:W3CDTF">2018-10-04T22:53:27Z</dcterms:modified>
</cp:coreProperties>
</file>